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RAJC01\Downloads\RD 11 2021\"/>
    </mc:Choice>
  </mc:AlternateContent>
  <workbookProtection workbookAlgorithmName="SHA-512" workbookHashValue="/V3qL6KeJ3alZCkXHuLLEbOzSDda3e70OI7apqNNpX15+OZLNRLhESdu46543jDCm82SlwO6pha3xQMyp4Nybw==" workbookSaltValue="hwuxtr6YYuAf6JvQAvm5xw==" workbookSpinCount="100000" lockStructure="1"/>
  <bookViews>
    <workbookView xWindow="0" yWindow="0" windowWidth="28800" windowHeight="12228"/>
  </bookViews>
  <sheets>
    <sheet name="CALCULADORA" sheetId="2" r:id="rId1"/>
    <sheet name="CARENCIA" sheetId="3" state="hidden" r:id="rId2"/>
  </sheets>
  <definedNames>
    <definedName name="Carencia">CARENCIA!$C$4:$E$12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2" i="2" l="1"/>
  <c r="C15" i="3" l="1"/>
  <c r="H21" i="2" l="1"/>
  <c r="H22" i="2"/>
  <c r="F21" i="2" l="1"/>
  <c r="E21" i="2" l="1"/>
  <c r="G21" i="2" s="1"/>
  <c r="E22" i="2"/>
  <c r="I21" i="2" l="1"/>
  <c r="J21" i="2"/>
  <c r="K21" i="2" s="1"/>
  <c r="F22" i="2"/>
  <c r="G22" i="2" s="1"/>
  <c r="J22" i="2" s="1"/>
  <c r="K22" i="2" l="1"/>
  <c r="I22" i="2"/>
  <c r="D24" i="2" s="1"/>
</calcChain>
</file>

<file path=xl/comments1.xml><?xml version="1.0" encoding="utf-8"?>
<comments xmlns="http://schemas.openxmlformats.org/spreadsheetml/2006/main">
  <authors>
    <author>Aranda Zaragoza, Juan Carlos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Mutua Universal: </t>
        </r>
        <r>
          <rPr>
            <sz val="9"/>
            <color indexed="81"/>
            <rFont val="Tahoma"/>
            <family val="2"/>
          </rPr>
          <t xml:space="preserve">
Prestación RDL 30/2020 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</rPr>
          <t>Mutua Universal:</t>
        </r>
        <r>
          <rPr>
            <sz val="9"/>
            <color indexed="81"/>
            <rFont val="Tahoma"/>
            <family val="2"/>
          </rPr>
          <t xml:space="preserve">
Prestacion RDL 2/2021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</rPr>
          <t>Mutua Universal:</t>
        </r>
        <r>
          <rPr>
            <sz val="9"/>
            <color indexed="81"/>
            <rFont val="Tahoma"/>
            <family val="2"/>
          </rPr>
          <t xml:space="preserve">
Prestacion RD 11/2021</t>
        </r>
      </text>
    </comment>
  </commentList>
</comments>
</file>

<file path=xl/sharedStrings.xml><?xml version="1.0" encoding="utf-8"?>
<sst xmlns="http://schemas.openxmlformats.org/spreadsheetml/2006/main" count="43" uniqueCount="41">
  <si>
    <t>POECATA III</t>
  </si>
  <si>
    <t>POECATA IV</t>
  </si>
  <si>
    <t>Solicitud</t>
  </si>
  <si>
    <t>Acceso DIRECTO</t>
  </si>
  <si>
    <t>Acceso PRÓRROGA</t>
  </si>
  <si>
    <t>Cotizaciones Totales</t>
  </si>
  <si>
    <t>¿12 meses CATA previos?</t>
  </si>
  <si>
    <t>¿Derecho Prestación?</t>
  </si>
  <si>
    <t>Duración Prestación</t>
  </si>
  <si>
    <t>CÁLCULOS</t>
  </si>
  <si>
    <t>SI</t>
  </si>
  <si>
    <t>Fecha Alta Regimen</t>
  </si>
  <si>
    <t>Fecha inicio cobertura Cese</t>
  </si>
  <si>
    <t>De</t>
  </si>
  <si>
    <t>a</t>
  </si>
  <si>
    <t>Periodo de la protección</t>
  </si>
  <si>
    <t>RESULTADO</t>
  </si>
  <si>
    <t>COTIZACIÓN</t>
  </si>
  <si>
    <t>MESES</t>
  </si>
  <si>
    <t>Nota: Considerando que desde la fecha indicada no ha percibido prestacion Cese Ordinario)</t>
  </si>
  <si>
    <t>NO</t>
  </si>
  <si>
    <t>POECATA II</t>
  </si>
  <si>
    <t>POECATA II: Marque SI si ha sido beneficiario de esta prestación</t>
  </si>
  <si>
    <t>POECATA III: Marque SI si ha sido beneficiario de esta prestación. Indique las fechas en la que ha sido perceptor de la prestación</t>
  </si>
  <si>
    <t>POECATA IV: Indique la fecha de solicitud de la nueva prestación regulada en RD 11/2021</t>
  </si>
  <si>
    <t>Inicio</t>
  </si>
  <si>
    <t>Fin</t>
  </si>
  <si>
    <t>(Fecha mínimo inicio cobertura cese)</t>
  </si>
  <si>
    <t>CARENCIAS (Art. 338.1 TRLGSS)</t>
  </si>
  <si>
    <t>Fecha Inicio prestación</t>
  </si>
  <si>
    <t>Fuera de Plazo</t>
  </si>
  <si>
    <t>Cotizaciones Disponible</t>
  </si>
  <si>
    <t>NO CUMPLE (no tiene suficiente cotización no consumida)</t>
  </si>
  <si>
    <t>CUMPLE (ACCESO POR PRÓRROGA  DE POECATA III)</t>
  </si>
  <si>
    <t>ACCESO DIRECTO (Tiene cotizaciones suficientes)</t>
  </si>
  <si>
    <t>Fecha Solicitud</t>
  </si>
  <si>
    <t>Cotizaciones consumidas x POECATA II</t>
  </si>
  <si>
    <t>Cotizaciones consumidos x POECATA III</t>
  </si>
  <si>
    <t>HERRAMIENTA DE VALIDACION ACCESO PRESTACION Art.7 RD-Ley 11/2021</t>
  </si>
  <si>
    <r>
      <rPr>
        <b/>
        <sz val="14"/>
        <color theme="1"/>
        <rFont val="Arial"/>
        <family val="2"/>
      </rPr>
      <t xml:space="preserve">INSTRUCCIONES:   </t>
    </r>
    <r>
      <rPr>
        <sz val="11"/>
        <color theme="1"/>
        <rFont val="Arial"/>
        <family val="2"/>
      </rPr>
      <t xml:space="preserve"> Cumplimentar los campos sombreados en color </t>
    </r>
  </si>
  <si>
    <r>
      <t xml:space="preserve">El resultado ofrecido por esta herramienta </t>
    </r>
    <r>
      <rPr>
        <b/>
        <sz val="12"/>
        <color rgb="FFFF0000"/>
        <rFont val="Arial"/>
        <family val="2"/>
      </rPr>
      <t>NO ES VINCULANTE</t>
    </r>
    <r>
      <rPr>
        <b/>
        <sz val="12"/>
        <color theme="0"/>
        <rFont val="Arial"/>
        <family val="2"/>
      </rPr>
      <t xml:space="preserve"> para la decisión final de Mutua Universal, al poder existir otras circunstancia no contempladas que obliguen a resolver en otro sentido. 
Se ofrece a modo orientativo para facilitar la evaluación del posible acceso a la POECATA IV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</si>
</sst>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;@"/>
  </numFmts>
  <fonts count="16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20"/>
      <color theme="0"/>
      <name val="Arial"/>
      <family val="2"/>
    </font>
    <font>
      <b/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50">
    <xf numFmtId="0" fontId="0" fillId="0" borderId="0" xfId="0"/>
    <xf numFmtId="14" fontId="0" fillId="0" borderId="0" xfId="0" applyNumberFormat="1"/>
    <xf numFmtId="14" fontId="0" fillId="0" borderId="0" xfId="0" applyNumberFormat="1" applyFill="1" applyBorder="1" applyAlignment="1">
      <alignment horizontal="left"/>
    </xf>
    <xf numFmtId="0" fontId="3" fillId="0" borderId="0" xfId="0" applyFont="1"/>
    <xf numFmtId="0" fontId="0" fillId="7" borderId="0" xfId="0" applyFill="1" applyAlignment="1">
      <alignment horizontal="center"/>
    </xf>
    <xf numFmtId="0" fontId="0" fillId="9" borderId="0" xfId="0" applyFill="1"/>
    <xf numFmtId="0" fontId="0" fillId="8" borderId="0" xfId="0" applyFill="1" applyAlignment="1">
      <alignment horizontal="center" vertical="center" wrapText="1"/>
    </xf>
    <xf numFmtId="14" fontId="0" fillId="10" borderId="18" xfId="0" applyNumberFormat="1" applyFill="1" applyBorder="1" applyAlignment="1" applyProtection="1">
      <alignment horizontal="center"/>
      <protection locked="0"/>
    </xf>
    <xf numFmtId="14" fontId="0" fillId="10" borderId="21" xfId="0" applyNumberFormat="1" applyFill="1" applyBorder="1" applyAlignment="1" applyProtection="1">
      <alignment horizontal="center"/>
      <protection locked="0"/>
    </xf>
    <xf numFmtId="164" fontId="0" fillId="0" borderId="0" xfId="0" applyNumberFormat="1"/>
    <xf numFmtId="0" fontId="0" fillId="0" borderId="0" xfId="0" applyProtection="1">
      <protection hidden="1"/>
    </xf>
    <xf numFmtId="0" fontId="8" fillId="4" borderId="11" xfId="0" applyFont="1" applyFill="1" applyBorder="1" applyAlignment="1">
      <alignment horizontal="left" indent="1"/>
    </xf>
    <xf numFmtId="0" fontId="8" fillId="4" borderId="12" xfId="0" applyFont="1" applyFill="1" applyBorder="1"/>
    <xf numFmtId="0" fontId="8" fillId="4" borderId="13" xfId="0" applyFont="1" applyFill="1" applyBorder="1"/>
    <xf numFmtId="0" fontId="8" fillId="4" borderId="7" xfId="0" applyFont="1" applyFill="1" applyBorder="1" applyAlignment="1">
      <alignment horizontal="left" indent="1"/>
    </xf>
    <xf numFmtId="0" fontId="8" fillId="4" borderId="0" xfId="0" applyFont="1" applyFill="1" applyBorder="1"/>
    <xf numFmtId="0" fontId="8" fillId="4" borderId="14" xfId="0" applyFont="1" applyFill="1" applyBorder="1"/>
    <xf numFmtId="0" fontId="8" fillId="4" borderId="0" xfId="0" applyFont="1" applyFill="1" applyBorder="1" applyAlignment="1">
      <alignment horizontal="left" indent="1"/>
    </xf>
    <xf numFmtId="0" fontId="8" fillId="4" borderId="8" xfId="0" applyFont="1" applyFill="1" applyBorder="1" applyAlignment="1">
      <alignment horizontal="left" indent="1"/>
    </xf>
    <xf numFmtId="0" fontId="8" fillId="4" borderId="9" xfId="0" applyFont="1" applyFill="1" applyBorder="1"/>
    <xf numFmtId="0" fontId="8" fillId="4" borderId="9" xfId="0" applyFont="1" applyFill="1" applyBorder="1" applyAlignment="1">
      <alignment horizontal="left" indent="1"/>
    </xf>
    <xf numFmtId="0" fontId="8" fillId="4" borderId="10" xfId="0" applyFont="1" applyFill="1" applyBorder="1"/>
    <xf numFmtId="0" fontId="10" fillId="12" borderId="20" xfId="2" applyFont="1" applyFill="1" applyBorder="1" applyAlignment="1">
      <alignment horizontal="center" vertical="center"/>
    </xf>
    <xf numFmtId="1" fontId="8" fillId="11" borderId="2" xfId="0" applyNumberFormat="1" applyFont="1" applyFill="1" applyBorder="1" applyAlignment="1" applyProtection="1">
      <alignment horizontal="center"/>
      <protection hidden="1"/>
    </xf>
    <xf numFmtId="0" fontId="8" fillId="11" borderId="2" xfId="0" applyFont="1" applyFill="1" applyBorder="1" applyAlignment="1" applyProtection="1">
      <alignment horizontal="center"/>
      <protection hidden="1"/>
    </xf>
    <xf numFmtId="14" fontId="8" fillId="11" borderId="2" xfId="0" applyNumberFormat="1" applyFont="1" applyFill="1" applyBorder="1" applyAlignment="1" applyProtection="1">
      <alignment horizontal="center"/>
      <protection hidden="1"/>
    </xf>
    <xf numFmtId="0" fontId="8" fillId="11" borderId="2" xfId="0" applyNumberFormat="1" applyFont="1" applyFill="1" applyBorder="1" applyAlignment="1" applyProtection="1">
      <alignment horizontal="center"/>
      <protection hidden="1"/>
    </xf>
    <xf numFmtId="0" fontId="10" fillId="3" borderId="3" xfId="2" applyFont="1" applyBorder="1" applyAlignment="1">
      <alignment horizontal="center" vertical="center" wrapText="1"/>
    </xf>
    <xf numFmtId="0" fontId="10" fillId="12" borderId="23" xfId="1" applyFont="1" applyFill="1" applyBorder="1" applyAlignment="1">
      <alignment horizontal="center" vertical="center"/>
    </xf>
    <xf numFmtId="0" fontId="10" fillId="12" borderId="22" xfId="1" applyFont="1" applyFill="1" applyBorder="1" applyAlignment="1">
      <alignment horizontal="center" vertical="center"/>
    </xf>
    <xf numFmtId="0" fontId="13" fillId="12" borderId="0" xfId="0" applyFont="1" applyFill="1" applyAlignment="1">
      <alignment horizontal="left" vertical="center" wrapText="1" indent="2"/>
    </xf>
    <xf numFmtId="0" fontId="11" fillId="12" borderId="0" xfId="0" applyFont="1" applyFill="1" applyAlignment="1">
      <alignment horizontal="left" vertical="center" wrapText="1" indent="2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12" borderId="0" xfId="0" applyFont="1" applyFill="1" applyAlignment="1">
      <alignment horizontal="center"/>
    </xf>
    <xf numFmtId="0" fontId="2" fillId="5" borderId="0" xfId="0" applyFont="1" applyFill="1" applyAlignment="1" applyProtection="1">
      <alignment horizontal="center" vertical="center"/>
      <protection hidden="1"/>
    </xf>
    <xf numFmtId="0" fontId="15" fillId="4" borderId="2" xfId="0" applyFont="1" applyFill="1" applyBorder="1" applyAlignment="1"/>
    <xf numFmtId="0" fontId="10" fillId="12" borderId="4" xfId="0" applyFont="1" applyFill="1" applyBorder="1" applyAlignment="1">
      <alignment horizontal="left" vertical="center" wrapText="1" indent="6"/>
    </xf>
    <xf numFmtId="0" fontId="10" fillId="12" borderId="5" xfId="0" applyFont="1" applyFill="1" applyBorder="1" applyAlignment="1">
      <alignment horizontal="left" vertical="center" wrapText="1" indent="6"/>
    </xf>
    <xf numFmtId="14" fontId="4" fillId="10" borderId="5" xfId="0" applyNumberFormat="1" applyFont="1" applyFill="1" applyBorder="1" applyAlignment="1" applyProtection="1">
      <alignment horizontal="center" vertical="center"/>
      <protection locked="0"/>
    </xf>
    <xf numFmtId="14" fontId="4" fillId="10" borderId="6" xfId="0" applyNumberFormat="1" applyFont="1" applyFill="1" applyBorder="1" applyAlignment="1" applyProtection="1">
      <alignment horizontal="center" vertical="center"/>
      <protection locked="0"/>
    </xf>
    <xf numFmtId="0" fontId="10" fillId="12" borderId="15" xfId="1" applyFont="1" applyFill="1" applyBorder="1" applyAlignment="1">
      <alignment horizontal="center" vertical="center"/>
    </xf>
    <xf numFmtId="0" fontId="10" fillId="12" borderId="17" xfId="1" applyFont="1" applyFill="1" applyBorder="1" applyAlignment="1">
      <alignment horizontal="center" vertical="center"/>
    </xf>
    <xf numFmtId="0" fontId="0" fillId="10" borderId="16" xfId="0" applyFill="1" applyBorder="1" applyAlignment="1" applyProtection="1">
      <alignment horizontal="center" vertical="center"/>
      <protection locked="0"/>
    </xf>
    <xf numFmtId="0" fontId="0" fillId="10" borderId="18" xfId="0" applyFill="1" applyBorder="1" applyAlignment="1" applyProtection="1">
      <alignment horizontal="center" vertical="center"/>
      <protection locked="0"/>
    </xf>
    <xf numFmtId="0" fontId="0" fillId="10" borderId="19" xfId="0" applyFill="1" applyBorder="1" applyAlignment="1" applyProtection="1">
      <alignment horizontal="center" vertical="center"/>
      <protection locked="0"/>
    </xf>
    <xf numFmtId="0" fontId="0" fillId="10" borderId="21" xfId="0" applyFill="1" applyBorder="1" applyAlignment="1" applyProtection="1">
      <alignment horizontal="center" vertical="center"/>
      <protection locked="0"/>
    </xf>
    <xf numFmtId="0" fontId="10" fillId="3" borderId="3" xfId="2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3">
    <cellStyle name="Celda de comprobación" xfId="2" builtinId="23"/>
    <cellStyle name="Incorrecto" xfId="1" builtinId="27"/>
    <cellStyle name="Normal" xfId="0" builtinId="0"/>
  </cellStyles>
  <dxfs count="3">
    <dxf>
      <numFmt numFmtId="19" formatCode="dd/mm/yyyy"/>
    </dxf>
    <dxf>
      <numFmt numFmtId="19" formatCode="dd/mm/yyyy"/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</xdr:colOff>
          <xdr:row>0</xdr:row>
          <xdr:rowOff>76200</xdr:rowOff>
        </xdr:from>
        <xdr:to>
          <xdr:col>3</xdr:col>
          <xdr:colOff>548640</xdr:colOff>
          <xdr:row>1</xdr:row>
          <xdr:rowOff>76200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314908</xdr:colOff>
      <xdr:row>0</xdr:row>
      <xdr:rowOff>120520</xdr:rowOff>
    </xdr:from>
    <xdr:to>
      <xdr:col>14</xdr:col>
      <xdr:colOff>1030256</xdr:colOff>
      <xdr:row>2</xdr:row>
      <xdr:rowOff>62204</xdr:rowOff>
    </xdr:to>
    <xdr:sp macro="[0]!Limpiar" textlink="">
      <xdr:nvSpPr>
        <xdr:cNvPr id="2" name="Rectángulo redondeado 1"/>
        <xdr:cNvSpPr/>
      </xdr:nvSpPr>
      <xdr:spPr>
        <a:xfrm>
          <a:off x="11698255" y="120520"/>
          <a:ext cx="1792256" cy="307133"/>
        </a:xfrm>
        <a:prstGeom prst="roundRect">
          <a:avLst/>
        </a:prstGeom>
        <a:gradFill>
          <a:gsLst>
            <a:gs pos="0">
              <a:schemeClr val="dk1">
                <a:lumMod val="110000"/>
                <a:satMod val="105000"/>
                <a:tint val="67000"/>
              </a:schemeClr>
            </a:gs>
            <a:gs pos="68000">
              <a:schemeClr val="dk1">
                <a:lumMod val="105000"/>
                <a:satMod val="103000"/>
                <a:tint val="73000"/>
              </a:schemeClr>
            </a:gs>
            <a:gs pos="100000">
              <a:schemeClr val="dk1">
                <a:lumMod val="105000"/>
                <a:satMod val="109000"/>
                <a:tint val="81000"/>
              </a:schemeClr>
            </a:gs>
          </a:gsLst>
        </a:gra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4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Limpiar</a:t>
          </a:r>
          <a:r>
            <a:rPr lang="es-ES" sz="1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</a:t>
          </a:r>
          <a:r>
            <a:rPr lang="es-ES" sz="14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datos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Inicio" displayName="Inicio" ref="B24:C29" totalsRowShown="0">
  <autoFilter ref="B24:C29"/>
  <tableColumns count="2">
    <tableColumn id="1" name="Solicitud" dataDxfId="1"/>
    <tableColumn id="2" name="Inic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2:O24"/>
  <sheetViews>
    <sheetView showGridLines="0" tabSelected="1" zoomScale="98" zoomScaleNormal="98" workbookViewId="0">
      <selection activeCell="I13" sqref="I13"/>
    </sheetView>
  </sheetViews>
  <sheetFormatPr baseColWidth="10" defaultRowHeight="14.4" x14ac:dyDescent="0.3"/>
  <cols>
    <col min="1" max="1" width="3" customWidth="1"/>
    <col min="2" max="2" width="13" customWidth="1"/>
    <col min="3" max="3" width="11.44140625" customWidth="1"/>
    <col min="4" max="4" width="12.6640625" customWidth="1"/>
    <col min="5" max="5" width="15.44140625" customWidth="1"/>
    <col min="6" max="6" width="14.21875" customWidth="1"/>
    <col min="7" max="7" width="12.6640625" customWidth="1"/>
    <col min="8" max="8" width="12.5546875" customWidth="1"/>
    <col min="9" max="9" width="12" customWidth="1"/>
    <col min="10" max="10" width="13.6640625" customWidth="1"/>
    <col min="11" max="11" width="16.44140625" customWidth="1"/>
    <col min="12" max="12" width="7" customWidth="1"/>
    <col min="13" max="15" width="14.88671875" customWidth="1"/>
  </cols>
  <sheetData>
    <row r="2" spans="2:15" x14ac:dyDescent="0.3">
      <c r="H2" s="10"/>
    </row>
    <row r="3" spans="2:15" ht="10.5" customHeight="1" x14ac:dyDescent="0.3"/>
    <row r="4" spans="2:15" ht="24.6" x14ac:dyDescent="0.4">
      <c r="B4" s="34" t="s">
        <v>38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2:15" ht="15" thickBot="1" x14ac:dyDescent="0.35"/>
    <row r="6" spans="2:15" x14ac:dyDescent="0.3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2:15" ht="17.399999999999999" x14ac:dyDescent="0.3">
      <c r="B7" s="14" t="s">
        <v>39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</row>
    <row r="8" spans="2:15" x14ac:dyDescent="0.3">
      <c r="B8" s="14"/>
      <c r="C8" s="15"/>
      <c r="D8" s="17" t="s">
        <v>22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2:15" x14ac:dyDescent="0.3">
      <c r="B9" s="14"/>
      <c r="C9" s="15"/>
      <c r="D9" s="17" t="s">
        <v>23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2:15" x14ac:dyDescent="0.3">
      <c r="B10" s="14"/>
      <c r="C10" s="15"/>
      <c r="D10" s="17" t="s">
        <v>24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2:15" ht="15" thickBot="1" x14ac:dyDescent="0.35">
      <c r="B11" s="18"/>
      <c r="C11" s="19"/>
      <c r="D11" s="20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1"/>
    </row>
    <row r="12" spans="2:15" ht="15" thickBot="1" x14ac:dyDescent="0.35"/>
    <row r="13" spans="2:15" ht="14.7" customHeight="1" thickBot="1" x14ac:dyDescent="0.35">
      <c r="C13" s="37" t="s">
        <v>11</v>
      </c>
      <c r="D13" s="38"/>
      <c r="E13" s="38"/>
      <c r="F13" s="39"/>
      <c r="G13" s="40"/>
    </row>
    <row r="14" spans="2:15" ht="14.7" customHeight="1" thickBot="1" x14ac:dyDescent="0.35">
      <c r="C14" s="37" t="s">
        <v>12</v>
      </c>
      <c r="D14" s="38"/>
      <c r="E14" s="38"/>
      <c r="F14" s="39"/>
      <c r="G14" s="40"/>
      <c r="H14" s="32" t="s">
        <v>19</v>
      </c>
      <c r="I14" s="33"/>
      <c r="J14" s="33"/>
      <c r="K14" s="33"/>
      <c r="L14" s="33"/>
      <c r="M14" s="33"/>
    </row>
    <row r="15" spans="2:15" ht="12.6" customHeight="1" x14ac:dyDescent="0.3">
      <c r="F15" s="3"/>
    </row>
    <row r="16" spans="2:15" ht="15" customHeight="1" thickBot="1" x14ac:dyDescent="0.35">
      <c r="M16" s="30" t="s">
        <v>40</v>
      </c>
      <c r="N16" s="31"/>
      <c r="O16" s="31"/>
    </row>
    <row r="17" spans="2:15" ht="15" customHeight="1" thickTop="1" x14ac:dyDescent="0.3">
      <c r="B17" s="41" t="s">
        <v>21</v>
      </c>
      <c r="C17" s="43"/>
      <c r="E17" s="41" t="s">
        <v>0</v>
      </c>
      <c r="F17" s="45"/>
      <c r="G17" s="22" t="s">
        <v>25</v>
      </c>
      <c r="H17" s="22" t="s">
        <v>26</v>
      </c>
      <c r="J17" s="41" t="s">
        <v>1</v>
      </c>
      <c r="K17" s="22" t="s">
        <v>35</v>
      </c>
      <c r="M17" s="31"/>
      <c r="N17" s="31"/>
      <c r="O17" s="31"/>
    </row>
    <row r="18" spans="2:15" ht="15" customHeight="1" thickBot="1" x14ac:dyDescent="0.35">
      <c r="B18" s="42"/>
      <c r="C18" s="44"/>
      <c r="E18" s="42" t="s">
        <v>0</v>
      </c>
      <c r="F18" s="46"/>
      <c r="G18" s="8"/>
      <c r="H18" s="8"/>
      <c r="J18" s="42"/>
      <c r="K18" s="7"/>
      <c r="M18" s="31"/>
      <c r="N18" s="31"/>
      <c r="O18" s="31"/>
    </row>
    <row r="19" spans="2:15" ht="15.75" customHeight="1" thickTop="1" thickBot="1" x14ac:dyDescent="0.35">
      <c r="M19" s="31"/>
      <c r="N19" s="31"/>
      <c r="O19" s="31"/>
    </row>
    <row r="20" spans="2:15" ht="55.8" thickTop="1" x14ac:dyDescent="0.3">
      <c r="B20" s="47" t="s">
        <v>9</v>
      </c>
      <c r="C20" s="47"/>
      <c r="D20" s="27" t="s">
        <v>5</v>
      </c>
      <c r="E20" s="27" t="s">
        <v>36</v>
      </c>
      <c r="F20" s="27" t="s">
        <v>37</v>
      </c>
      <c r="G20" s="27" t="s">
        <v>31</v>
      </c>
      <c r="H20" s="27" t="s">
        <v>6</v>
      </c>
      <c r="I20" s="27" t="s">
        <v>7</v>
      </c>
      <c r="J20" s="27" t="s">
        <v>8</v>
      </c>
      <c r="K20" s="27" t="s">
        <v>29</v>
      </c>
      <c r="M20" s="31"/>
      <c r="N20" s="31"/>
      <c r="O20" s="31"/>
    </row>
    <row r="21" spans="2:15" ht="15" customHeight="1" x14ac:dyDescent="0.3">
      <c r="B21" s="36" t="s">
        <v>3</v>
      </c>
      <c r="C21" s="36"/>
      <c r="D21" s="23" t="str">
        <f>IF(AND(F17="NO",K18&lt;&gt;""),DATEDIF(F14,K18,"m"),"")</f>
        <v/>
      </c>
      <c r="E21" s="23" t="str">
        <f>IF(D21="","",IF(C17="SI",-12,0))</f>
        <v/>
      </c>
      <c r="F21" s="23" t="str">
        <f>IF(D21="","",0)</f>
        <v/>
      </c>
      <c r="G21" s="23" t="str">
        <f>IF(D21="","",MAX(D21+E21+F21,0))</f>
        <v/>
      </c>
      <c r="H21" s="24" t="str">
        <f>IF(D21="","",IF(F14&lt;CARENCIA!$C$15,"SI","NO"))</f>
        <v/>
      </c>
      <c r="I21" s="24" t="str">
        <f>IF(D21="","",IF(G21&gt;11,"SI","NO"))</f>
        <v/>
      </c>
      <c r="J21" s="24" t="str">
        <f>IF(D21="","",LOOKUP(G21,CARENCIA!C5:D12,CARENCIA!E5:E12))</f>
        <v/>
      </c>
      <c r="K21" s="25" t="str">
        <f>IF(J21="","",IF(J21&gt;0,LOOKUP($K$18,Inicio[]),""))</f>
        <v/>
      </c>
      <c r="M21" s="31"/>
      <c r="N21" s="31"/>
      <c r="O21" s="31"/>
    </row>
    <row r="22" spans="2:15" ht="15" customHeight="1" x14ac:dyDescent="0.3">
      <c r="B22" s="36" t="s">
        <v>4</v>
      </c>
      <c r="C22" s="36"/>
      <c r="D22" s="23" t="str">
        <f>IF(AND(F17="SI",G18&lt;&gt;"",H18&lt;&gt;""),DATEDIF(F14,G18,"m"),"")</f>
        <v/>
      </c>
      <c r="E22" s="23" t="str">
        <f>IF(D22="","",IF(C17="SI",-12,0))</f>
        <v/>
      </c>
      <c r="F22" s="23" t="str">
        <f>IF(E22="","",IF(F17="SI",-12,0))</f>
        <v/>
      </c>
      <c r="G22" s="23" t="str">
        <f>IF(D22="","",MAX(D22+E22+F22,0))</f>
        <v/>
      </c>
      <c r="H22" s="24" t="str">
        <f>IF(D22="","",IF(F14&lt;CARENCIA!$C$15,"SI","NO"))</f>
        <v/>
      </c>
      <c r="I22" s="24" t="str">
        <f>IF(D22="","",IF(OR(G22&gt;11,AND(G18&gt;DATE(2021,2,1),H18=DATE(2021,5,31))),"SI","NO"))</f>
        <v/>
      </c>
      <c r="J22" s="26" t="str">
        <f>IF(D22="","",ROUNDUP(IF(G22&lt;12,(120-(DATEDIF(G18,H18,"d")+IF(MONTH(G18)=2,1,0)))/30,LOOKUP(G22,CARENCIA!$C$5:$D$12,CARENCIA!$E$5:$E$12)),0))</f>
        <v/>
      </c>
      <c r="K22" s="25" t="str">
        <f>IF(OR(J22="",K18=""),"",IF(J22&gt;0,LOOKUP($K$18,Inicio[]),""))</f>
        <v/>
      </c>
      <c r="M22" s="31"/>
      <c r="N22" s="31"/>
      <c r="O22" s="31"/>
    </row>
    <row r="23" spans="2:15" ht="15" customHeight="1" thickBot="1" x14ac:dyDescent="0.35">
      <c r="M23" s="31"/>
      <c r="N23" s="31"/>
      <c r="O23" s="31"/>
    </row>
    <row r="24" spans="2:15" ht="36" customHeight="1" thickTop="1" x14ac:dyDescent="0.3">
      <c r="B24" s="29" t="s">
        <v>16</v>
      </c>
      <c r="C24" s="28"/>
      <c r="D24" s="35" t="str">
        <f>IF(I21="SI",CARENCIA!$B$19,IF(I22="SI",CARENCIA!$B$19,IF(AND(I21="",I22=""),"",CARENCIA!$B$20)))</f>
        <v/>
      </c>
      <c r="E24" s="35"/>
      <c r="F24" s="35"/>
      <c r="G24" s="35"/>
      <c r="H24" s="35"/>
      <c r="I24" s="35"/>
      <c r="J24" s="35"/>
      <c r="K24" s="35"/>
    </row>
  </sheetData>
  <sheetProtection algorithmName="SHA-512" hashValue="mLfOKt2/6u0wdnwn4Qt3Q9iln4XsczO298dvyEaT/iBLHTNnANOGi1ACVdFIIv94OIuX1mguydEnq2lKXV2WNQ==" saltValue="0Mq/rFW4SZJZ1YKQAJvGjw==" spinCount="100000" sheet="1" objects="1" scenarios="1"/>
  <mergeCells count="16">
    <mergeCell ref="M16:O23"/>
    <mergeCell ref="H14:M14"/>
    <mergeCell ref="B4:O4"/>
    <mergeCell ref="D24:K24"/>
    <mergeCell ref="B21:C21"/>
    <mergeCell ref="B22:C22"/>
    <mergeCell ref="C13:E13"/>
    <mergeCell ref="F13:G13"/>
    <mergeCell ref="C14:E14"/>
    <mergeCell ref="F14:G14"/>
    <mergeCell ref="B17:B18"/>
    <mergeCell ref="C17:C18"/>
    <mergeCell ref="E17:E18"/>
    <mergeCell ref="F17:F18"/>
    <mergeCell ref="J17:J18"/>
    <mergeCell ref="B20:C20"/>
  </mergeCells>
  <dataValidations xWindow="241" yWindow="617" count="3">
    <dataValidation type="date" errorStyle="information" operator="lessThan" allowBlank="1" showInputMessage="1" showErrorMessage="1" errorTitle="Artículo 7.2 RD-ley 11/2021" error="Al haberse dado de alta en el Sistema RETA con posterioridad a 30.09.2019, no cumple con el requisito de reducción de ingresos del 50% en el periodo 2o TRIM+3er TRIM 2021 respecto a mismo periodo de 2019." sqref="F13:G13">
      <formula1>43739</formula1>
    </dataValidation>
    <dataValidation type="date" errorStyle="information" allowBlank="1" showInputMessage="1" showErrorMessage="1" errorTitle="Artículo 7.4 RD-Ley 11/2021" error="Esta prestació puede solicitarse entre el 1 de junio de 2021 y el 31 de agosto de 2021." sqref="K18">
      <formula1>44348</formula1>
      <formula2>44439</formula2>
    </dataValidation>
    <dataValidation type="date" errorStyle="information" allowBlank="1" showInputMessage="1" showErrorMessage="1" errorTitle="Art. 7 RD-Ley 2/2021" error="La prestación POECATA 3 regulada por el art. 7 del RD-Ley 2/2021 ha estado en vigor entre el 01/02/2021 y el 31/05/2021." sqref="G18:H18">
      <formula1>44228</formula1>
      <formula2>44347</formula2>
    </dataValidation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1</xdr:col>
                <xdr:colOff>7620</xdr:colOff>
                <xdr:row>0</xdr:row>
                <xdr:rowOff>76200</xdr:rowOff>
              </from>
              <to>
                <xdr:col>3</xdr:col>
                <xdr:colOff>548640</xdr:colOff>
                <xdr:row>1</xdr:row>
                <xdr:rowOff>76200</xdr:rowOff>
              </to>
            </anchor>
          </objectPr>
        </oleObject>
      </mc:Choice>
      <mc:Fallback>
        <oleObject progId="MSPhotoEd.3" shapeId="1026" r:id="rId4"/>
      </mc:Fallback>
    </mc:AlternateContent>
  </oleObjec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operator="equal" id="{D7C375E4-C295-4B68-9026-3E238822104A}">
            <xm:f>CARENCIA!$B$19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D24:K24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41" yWindow="617" count="3">
        <x14:dataValidation type="list" allowBlank="1" showInputMessage="1" showErrorMessage="1" errorTitle="Introduzca un dato de la lista" error="Debe seleccionar un dato de la lista mostrada. No se permite otra opción" promptTitle="Introduzca un dato de la lista" prompt="Seleccione SI si ha percibido la prestación regulada en la Disposición Adicional 4 del RD-Ley 30/2020 corespondiente al periodo entre 01.10.2020 y 31.01.2021._x000a__x000a_En caso contrario seleccione NO._x000a__x000a_">
          <x14:formula1>
            <xm:f>CARENCIA!$B$21:$B$22</xm:f>
          </x14:formula1>
          <xm:sqref>C17:C18</xm:sqref>
        </x14:dataValidation>
        <x14:dataValidation type="list" allowBlank="1" showInputMessage="1" showErrorMessage="1" errorTitle="Introduzca un dato de la lista" error="Introduzca un dato de la lista mostrada. No es posible otra opción." promptTitle="Introduzca un dato de la lista" prompt="Seleccione SI si ha percibido la prestación regulada en el Art. 7 del RD-Ley 2/2021 corespondiente al periodo entre 01.02.2021 y 31.05.2021._x000a__x000a_En caso contrario seleccione NO._x000a_">
          <x14:formula1>
            <xm:f>CARENCIA!$B$21:$B$22</xm:f>
          </x14:formula1>
          <xm:sqref>F17:F18</xm:sqref>
        </x14:dataValidation>
        <x14:dataValidation type="date" errorStyle="information" operator="lessThanOrEqual" allowBlank="1" showInputMessage="1" showErrorMessage="1" errorTitle="Artículo 338.1 TRLGSS" error="Es necesario disponer de al menos 12 meses continuos e inmediatamente anteriores a la fecha de solicitud._x000a_">
          <x14:formula1>
            <xm:f>CARENCIA!C15</xm:f>
          </x14:formula1>
          <xm:sqref>F14:G14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E29"/>
  <sheetViews>
    <sheetView showGridLines="0" topLeftCell="A7" workbookViewId="0">
      <selection activeCell="B38" sqref="B38"/>
    </sheetView>
  </sheetViews>
  <sheetFormatPr baseColWidth="10" defaultRowHeight="14.4" x14ac:dyDescent="0.3"/>
  <cols>
    <col min="1" max="1" width="3.88671875" customWidth="1"/>
    <col min="5" max="5" width="15.5546875" customWidth="1"/>
  </cols>
  <sheetData>
    <row r="2" spans="3:5" x14ac:dyDescent="0.3">
      <c r="C2" s="48" t="s">
        <v>28</v>
      </c>
      <c r="D2" s="48"/>
      <c r="E2" s="48"/>
    </row>
    <row r="3" spans="3:5" x14ac:dyDescent="0.3">
      <c r="C3" s="49" t="s">
        <v>17</v>
      </c>
      <c r="D3" s="49"/>
      <c r="E3" s="4" t="s">
        <v>18</v>
      </c>
    </row>
    <row r="4" spans="3:5" ht="28.8" x14ac:dyDescent="0.3">
      <c r="C4" s="6" t="s">
        <v>13</v>
      </c>
      <c r="D4" s="6" t="s">
        <v>14</v>
      </c>
      <c r="E4" s="6" t="s">
        <v>15</v>
      </c>
    </row>
    <row r="5" spans="3:5" x14ac:dyDescent="0.3">
      <c r="C5" s="5">
        <v>-99999</v>
      </c>
      <c r="D5" s="5">
        <v>11</v>
      </c>
      <c r="E5" s="5">
        <v>0</v>
      </c>
    </row>
    <row r="6" spans="3:5" x14ac:dyDescent="0.3">
      <c r="C6" s="5">
        <v>12</v>
      </c>
      <c r="D6" s="5">
        <v>17</v>
      </c>
      <c r="E6" s="5">
        <v>4</v>
      </c>
    </row>
    <row r="7" spans="3:5" x14ac:dyDescent="0.3">
      <c r="C7" s="5">
        <v>18</v>
      </c>
      <c r="D7" s="5">
        <v>23</v>
      </c>
      <c r="E7" s="5">
        <v>6</v>
      </c>
    </row>
    <row r="8" spans="3:5" x14ac:dyDescent="0.3">
      <c r="C8" s="5">
        <v>24</v>
      </c>
      <c r="D8" s="5">
        <v>29</v>
      </c>
      <c r="E8" s="5">
        <v>8</v>
      </c>
    </row>
    <row r="9" spans="3:5" x14ac:dyDescent="0.3">
      <c r="C9" s="5">
        <v>30</v>
      </c>
      <c r="D9" s="5">
        <v>35</v>
      </c>
      <c r="E9" s="5">
        <v>10</v>
      </c>
    </row>
    <row r="10" spans="3:5" x14ac:dyDescent="0.3">
      <c r="C10" s="5">
        <v>36</v>
      </c>
      <c r="D10" s="5">
        <v>42</v>
      </c>
      <c r="E10" s="5">
        <v>12</v>
      </c>
    </row>
    <row r="11" spans="3:5" x14ac:dyDescent="0.3">
      <c r="C11" s="5">
        <v>43</v>
      </c>
      <c r="D11" s="5">
        <v>47</v>
      </c>
      <c r="E11" s="5">
        <v>16</v>
      </c>
    </row>
    <row r="12" spans="3:5" x14ac:dyDescent="0.3">
      <c r="C12" s="5">
        <v>48</v>
      </c>
      <c r="D12" s="5">
        <v>999999</v>
      </c>
      <c r="E12" s="5">
        <v>24</v>
      </c>
    </row>
    <row r="15" spans="3:5" x14ac:dyDescent="0.3">
      <c r="C15" s="9">
        <f ca="1">IF(TODAY()&lt;DATE(2021,6,21),DATE(2020,6,1),VALUE("01/"&amp;MONTH(TODAY())+1&amp;"/2020"))</f>
        <v>43983</v>
      </c>
      <c r="D15" t="s">
        <v>27</v>
      </c>
    </row>
    <row r="18" spans="2:3" x14ac:dyDescent="0.3">
      <c r="B18" t="s">
        <v>33</v>
      </c>
    </row>
    <row r="19" spans="2:3" x14ac:dyDescent="0.3">
      <c r="B19" s="2" t="s">
        <v>34</v>
      </c>
    </row>
    <row r="20" spans="2:3" x14ac:dyDescent="0.3">
      <c r="B20" s="2" t="s">
        <v>32</v>
      </c>
    </row>
    <row r="21" spans="2:3" x14ac:dyDescent="0.3">
      <c r="B21" t="s">
        <v>10</v>
      </c>
    </row>
    <row r="22" spans="2:3" x14ac:dyDescent="0.3">
      <c r="B22" t="s">
        <v>20</v>
      </c>
    </row>
    <row r="24" spans="2:3" x14ac:dyDescent="0.3">
      <c r="B24" t="s">
        <v>2</v>
      </c>
      <c r="C24" t="s">
        <v>25</v>
      </c>
    </row>
    <row r="25" spans="2:3" x14ac:dyDescent="0.3">
      <c r="B25" s="1">
        <v>44348</v>
      </c>
      <c r="C25" s="1">
        <v>44348</v>
      </c>
    </row>
    <row r="26" spans="2:3" x14ac:dyDescent="0.3">
      <c r="B26" s="1">
        <v>44369</v>
      </c>
      <c r="C26" s="1">
        <v>44378</v>
      </c>
    </row>
    <row r="27" spans="2:3" x14ac:dyDescent="0.3">
      <c r="B27" s="1">
        <v>44378</v>
      </c>
      <c r="C27" s="1">
        <v>44409</v>
      </c>
    </row>
    <row r="28" spans="2:3" x14ac:dyDescent="0.3">
      <c r="B28" s="1">
        <v>44409</v>
      </c>
      <c r="C28" s="1">
        <v>44440</v>
      </c>
    </row>
    <row r="29" spans="2:3" x14ac:dyDescent="0.3">
      <c r="B29" s="1">
        <v>44440</v>
      </c>
      <c r="C29" t="s">
        <v>30</v>
      </c>
    </row>
  </sheetData>
  <mergeCells count="2">
    <mergeCell ref="C2:E2"/>
    <mergeCell ref="C3:D3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CALCULADORA</vt:lpstr>
      <vt:lpstr>CARENCIA</vt:lpstr>
      <vt:lpstr>Carencia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Muñoz del Aguila, Joaquin</dc:creator>
  <cp:lastModifiedBy>Aranda Zaragoza, Juan Carlos</cp:lastModifiedBy>
  <cp:lastPrinted>2021-06-02T10:17:45Z</cp:lastPrinted>
  <dcterms:created xsi:type="dcterms:W3CDTF">2021-06-01T11:17:26Z</dcterms:created>
  <dcterms:modified xsi:type="dcterms:W3CDTF">2021-06-04T11:37:46Z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